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de\Downloads\"/>
    </mc:Choice>
  </mc:AlternateContent>
  <xr:revisionPtr revIDLastSave="0" documentId="13_ncr:1_{D7B33BBE-14A2-4ECE-AD5B-7FF374F380D1}" xr6:coauthVersionLast="47" xr6:coauthVersionMax="47" xr10:uidLastSave="{00000000-0000-0000-0000-000000000000}"/>
  <bookViews>
    <workbookView xWindow="-108" yWindow="-108" windowWidth="23256" windowHeight="13896" xr2:uid="{AE198F18-32D1-4103-812E-A9C7067D019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C24" i="1" s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B25" i="1"/>
  <c r="B26" i="1" s="1"/>
  <c r="B27" i="1" s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C34" i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Y34" i="1" s="1"/>
  <c r="Z34" i="1" s="1"/>
  <c r="Y32" i="1"/>
  <c r="Z32" i="1"/>
  <c r="B13" i="1"/>
  <c r="C25" i="1" l="1"/>
  <c r="B28" i="1"/>
  <c r="B29" i="1" s="1"/>
  <c r="B30" i="1" s="1"/>
  <c r="B31" i="1" l="1"/>
  <c r="B33" i="1" s="1"/>
  <c r="D25" i="1"/>
  <c r="C26" i="1"/>
  <c r="E25" i="1" l="1"/>
  <c r="D26" i="1"/>
  <c r="D27" i="1" s="1"/>
  <c r="C27" i="1"/>
  <c r="C28" i="1"/>
  <c r="C29" i="1" s="1"/>
  <c r="C30" i="1" s="1"/>
  <c r="C31" i="1" s="1"/>
  <c r="C33" i="1" s="1"/>
  <c r="D28" i="1" l="1"/>
  <c r="D29" i="1" s="1"/>
  <c r="D30" i="1" s="1"/>
  <c r="D31" i="1" s="1"/>
  <c r="D33" i="1" s="1"/>
  <c r="E26" i="1"/>
  <c r="E27" i="1" s="1"/>
  <c r="F25" i="1"/>
  <c r="E28" i="1"/>
  <c r="E29" i="1" s="1"/>
  <c r="G25" i="1" l="1"/>
  <c r="F26" i="1"/>
  <c r="F27" i="1" s="1"/>
  <c r="E30" i="1"/>
  <c r="E31" i="1" s="1"/>
  <c r="E33" i="1" s="1"/>
  <c r="F28" i="1" l="1"/>
  <c r="F29" i="1" s="1"/>
  <c r="F30" i="1"/>
  <c r="F31" i="1" s="1"/>
  <c r="F33" i="1" s="1"/>
  <c r="H25" i="1"/>
  <c r="G26" i="1"/>
  <c r="H26" i="1" l="1"/>
  <c r="I25" i="1"/>
  <c r="G27" i="1"/>
  <c r="G28" i="1"/>
  <c r="G29" i="1" s="1"/>
  <c r="G30" i="1" s="1"/>
  <c r="G31" i="1" s="1"/>
  <c r="G33" i="1" s="1"/>
  <c r="J25" i="1" l="1"/>
  <c r="I26" i="1"/>
  <c r="H27" i="1"/>
  <c r="H28" i="1"/>
  <c r="H29" i="1" s="1"/>
  <c r="H30" i="1" s="1"/>
  <c r="H31" i="1" s="1"/>
  <c r="H33" i="1" s="1"/>
  <c r="I27" i="1" l="1"/>
  <c r="I28" i="1"/>
  <c r="I29" i="1" s="1"/>
  <c r="I30" i="1" s="1"/>
  <c r="I31" i="1" s="1"/>
  <c r="I33" i="1" s="1"/>
  <c r="K25" i="1"/>
  <c r="J26" i="1"/>
  <c r="J27" i="1" l="1"/>
  <c r="J28" i="1"/>
  <c r="J29" i="1" s="1"/>
  <c r="L25" i="1"/>
  <c r="K26" i="1"/>
  <c r="K27" i="1" s="1"/>
  <c r="K28" i="1" l="1"/>
  <c r="K29" i="1" s="1"/>
  <c r="K30" i="1"/>
  <c r="L26" i="1"/>
  <c r="L27" i="1" s="1"/>
  <c r="M25" i="1"/>
  <c r="J30" i="1"/>
  <c r="J31" i="1" s="1"/>
  <c r="J33" i="1" s="1"/>
  <c r="K31" i="1" l="1"/>
  <c r="K33" i="1" s="1"/>
  <c r="L28" i="1"/>
  <c r="L29" i="1" s="1"/>
  <c r="L30" i="1" s="1"/>
  <c r="M26" i="1"/>
  <c r="M27" i="1" s="1"/>
  <c r="N25" i="1"/>
  <c r="M28" i="1" l="1"/>
  <c r="M29" i="1" s="1"/>
  <c r="M30" i="1" s="1"/>
  <c r="L31" i="1"/>
  <c r="L33" i="1" s="1"/>
  <c r="O25" i="1"/>
  <c r="N26" i="1"/>
  <c r="N27" i="1" s="1"/>
  <c r="M31" i="1" l="1"/>
  <c r="M33" i="1" s="1"/>
  <c r="N28" i="1"/>
  <c r="N29" i="1" s="1"/>
  <c r="N30" i="1" s="1"/>
  <c r="N31" i="1" s="1"/>
  <c r="N33" i="1" s="1"/>
  <c r="P25" i="1"/>
  <c r="O26" i="1"/>
  <c r="O27" i="1" s="1"/>
  <c r="O28" i="1" l="1"/>
  <c r="O29" i="1" s="1"/>
  <c r="O30" i="1" s="1"/>
  <c r="O31" i="1" s="1"/>
  <c r="O33" i="1" s="1"/>
  <c r="P26" i="1"/>
  <c r="P27" i="1" s="1"/>
  <c r="Q25" i="1"/>
  <c r="R25" i="1" l="1"/>
  <c r="Q26" i="1"/>
  <c r="Q27" i="1" s="1"/>
  <c r="P28" i="1"/>
  <c r="P29" i="1" s="1"/>
  <c r="P30" i="1" s="1"/>
  <c r="P31" i="1" s="1"/>
  <c r="P33" i="1" s="1"/>
  <c r="Q28" i="1" l="1"/>
  <c r="Q29" i="1" s="1"/>
  <c r="Q30" i="1" s="1"/>
  <c r="Q31" i="1" s="1"/>
  <c r="Q33" i="1" s="1"/>
  <c r="S25" i="1"/>
  <c r="R26" i="1"/>
  <c r="R27" i="1" l="1"/>
  <c r="R28" i="1"/>
  <c r="R29" i="1" s="1"/>
  <c r="T25" i="1"/>
  <c r="S26" i="1"/>
  <c r="S27" i="1" s="1"/>
  <c r="R30" i="1" l="1"/>
  <c r="R31" i="1" s="1"/>
  <c r="R33" i="1" s="1"/>
  <c r="T26" i="1"/>
  <c r="T27" i="1" s="1"/>
  <c r="U25" i="1"/>
  <c r="T28" i="1"/>
  <c r="T29" i="1" s="1"/>
  <c r="S28" i="1"/>
  <c r="S29" i="1" s="1"/>
  <c r="S30" i="1" s="1"/>
  <c r="S31" i="1" s="1"/>
  <c r="S33" i="1" s="1"/>
  <c r="U26" i="1" l="1"/>
  <c r="U27" i="1" s="1"/>
  <c r="V25" i="1"/>
  <c r="U28" i="1"/>
  <c r="U29" i="1" s="1"/>
  <c r="T30" i="1"/>
  <c r="T31" i="1" s="1"/>
  <c r="T33" i="1" s="1"/>
  <c r="W25" i="1" l="1"/>
  <c r="V26" i="1"/>
  <c r="V27" i="1" s="1"/>
  <c r="V28" i="1"/>
  <c r="V29" i="1" s="1"/>
  <c r="V30" i="1" s="1"/>
  <c r="U30" i="1"/>
  <c r="U31" i="1" s="1"/>
  <c r="U33" i="1" s="1"/>
  <c r="V31" i="1" l="1"/>
  <c r="V33" i="1" s="1"/>
  <c r="X25" i="1"/>
  <c r="W26" i="1"/>
  <c r="W27" i="1" l="1"/>
  <c r="W28" i="1"/>
  <c r="W29" i="1" s="1"/>
  <c r="Y25" i="1"/>
  <c r="X26" i="1"/>
  <c r="X27" i="1" l="1"/>
  <c r="X28" i="1"/>
  <c r="X29" i="1" s="1"/>
  <c r="Z25" i="1"/>
  <c r="Y26" i="1"/>
  <c r="Y27" i="1" s="1"/>
  <c r="W30" i="1"/>
  <c r="W31" i="1" s="1"/>
  <c r="W33" i="1" s="1"/>
  <c r="Z26" i="1" l="1"/>
  <c r="Z27" i="1" s="1"/>
  <c r="Y28" i="1"/>
  <c r="Y29" i="1" s="1"/>
  <c r="Y30" i="1" s="1"/>
  <c r="X30" i="1"/>
  <c r="X31" i="1" s="1"/>
  <c r="X33" i="1" s="1"/>
  <c r="B11" i="1" s="1"/>
  <c r="Y31" i="1" l="1"/>
  <c r="Y33" i="1" s="1"/>
  <c r="Z28" i="1"/>
  <c r="Z29" i="1" s="1"/>
  <c r="Z30" i="1" s="1"/>
  <c r="Z31" i="1" s="1"/>
  <c r="B12" i="1" l="1"/>
  <c r="Z33" i="1"/>
</calcChain>
</file>

<file path=xl/sharedStrings.xml><?xml version="1.0" encoding="utf-8"?>
<sst xmlns="http://schemas.openxmlformats.org/spreadsheetml/2006/main" count="37" uniqueCount="37">
  <si>
    <t>BEREKENDE OUTPUT</t>
  </si>
  <si>
    <t>Geinstalleerd vermogen in Wp</t>
  </si>
  <si>
    <t>Investering excl BTW in euro's</t>
  </si>
  <si>
    <t>Direct gebruik opgewekte elektriciteit uit zonnepanelen in kwh</t>
  </si>
  <si>
    <t>Totale opbrengst panelen / totale kosten</t>
  </si>
  <si>
    <t>Opbrengst panelen per jaar in euro's</t>
  </si>
  <si>
    <t>Opbrengstpanelen cumulatief in euro's</t>
  </si>
  <si>
    <t>Aantal jaren sinds installatie van de zonnepanelen</t>
  </si>
  <si>
    <r>
      <t xml:space="preserve">Levering </t>
    </r>
    <r>
      <rPr>
        <b/>
        <i/>
        <sz val="11"/>
        <color theme="1"/>
        <rFont val="Calibri"/>
        <family val="2"/>
        <scheme val="minor"/>
      </rPr>
      <t>aan</t>
    </r>
    <r>
      <rPr>
        <i/>
        <sz val="11"/>
        <color theme="1"/>
        <rFont val="Calibri"/>
        <family val="2"/>
        <scheme val="minor"/>
      </rPr>
      <t xml:space="preserve"> net (opwekte elektriciteit - direct gebruik) in kwh</t>
    </r>
  </si>
  <si>
    <t>Jaarlijkse opbrengst panelen (daalt per jaar door degradatie) in kwh</t>
  </si>
  <si>
    <r>
      <t xml:space="preserve">INPUT </t>
    </r>
    <r>
      <rPr>
        <b/>
        <sz val="11"/>
        <color theme="4" tint="-0.249977111117893"/>
        <rFont val="Calibri"/>
        <family val="2"/>
        <scheme val="minor"/>
      </rPr>
      <t>(alle rode getallen zelf invullen)</t>
    </r>
  </si>
  <si>
    <t xml:space="preserve"> - Kies het cirkelsegment dat overeenkomt met de windrichting</t>
  </si>
  <si>
    <t xml:space="preserve"> - Kies via de cijfers op de west-oost lijn de cirkel die </t>
  </si>
  <si>
    <t>Gebruik van de windroos om de efficiency te bepalen</t>
  </si>
  <si>
    <t xml:space="preserve">   overeenkomt met de hellingshoek waarin de zonnepanelen </t>
  </si>
  <si>
    <t>Terugverdientijd in jaren</t>
  </si>
  <si>
    <t>Investering nieuwe omvormer in jaar 12 in euro's</t>
  </si>
  <si>
    <r>
      <t xml:space="preserve">Prijs per Wp (investering gedeeld door geinstalleerd vermogen) </t>
    </r>
    <r>
      <rPr>
        <i/>
        <sz val="11"/>
        <color theme="1"/>
        <rFont val="Calibri"/>
        <family val="2"/>
        <scheme val="minor"/>
      </rPr>
      <t>*****)</t>
    </r>
  </si>
  <si>
    <r>
      <t xml:space="preserve">Rendementsverlies zonnepanelen/jaar in %   </t>
    </r>
    <r>
      <rPr>
        <i/>
        <sz val="11"/>
        <color theme="1"/>
        <rFont val="Calibri"/>
        <family val="2"/>
        <scheme val="minor"/>
      </rPr>
      <t>****)</t>
    </r>
  </si>
  <si>
    <t xml:space="preserve">   op het dak liggen (b.v. 40 graden).</t>
  </si>
  <si>
    <t xml:space="preserve">   gevonden segment en de gevonden cirkel het </t>
  </si>
  <si>
    <t xml:space="preserve">   efficiency percentage van de zonnepanelen (b.v. 95%).</t>
  </si>
  <si>
    <t>*)           Afhankelijk van de ligging van de zonnepanelen (waarde per situatie te bepalen met de windroos hierboven)</t>
  </si>
  <si>
    <t>****)    Het rendementsverlies verschilt per set zonnepanelen (zie specificatie van de zonnepanelen).</t>
  </si>
  <si>
    <t>Opbrengst - aanschaf en jaarlijkse kosten na 25 jaar (= winst)</t>
  </si>
  <si>
    <r>
      <t xml:space="preserve">Efficiency panelen in % </t>
    </r>
    <r>
      <rPr>
        <i/>
        <sz val="11"/>
        <color theme="1"/>
        <rFont val="Calibri"/>
        <family val="2"/>
        <scheme val="minor"/>
      </rPr>
      <t>*)</t>
    </r>
  </si>
  <si>
    <t>**)        Afhankelijk van gedrag en dus per situatie verschillend (de waarde ligt vaak rond de 30%)</t>
  </si>
  <si>
    <t>*****)  Indicatie hoe duur een set zonnepanelen is (handig bij het beooordelen van offertes).</t>
  </si>
  <si>
    <r>
      <t xml:space="preserve">Direct gebruik van de opgewekte elektriciteit uit zonnepanelen in % </t>
    </r>
    <r>
      <rPr>
        <i/>
        <sz val="11"/>
        <color theme="1"/>
        <rFont val="Calibri"/>
        <family val="2"/>
        <scheme val="minor"/>
      </rPr>
      <t>**)</t>
    </r>
  </si>
  <si>
    <t>***)      De terugleververgoeding en terugleverkosten na afschaffing van de saldering zijn nog volledig onduidelijk</t>
  </si>
  <si>
    <t>Prijs per kwh in euro's (afhankelijk van contract)</t>
  </si>
  <si>
    <t>Jaar voor de berekeningen</t>
  </si>
  <si>
    <t>De bovenstaande berekende output is gebaseerd op de onderstaande gegevens  (versie: januar1 2026). Deze geven bovendien inzicht in het verloop van alle relevante cijfers per jaar.</t>
  </si>
  <si>
    <t>Opbrengst zonnepanelen door direct gebruik</t>
  </si>
  <si>
    <t>Opbrengst van verkoop aan net</t>
  </si>
  <si>
    <t xml:space="preserve">Totaal gemaakte kosten in euro's </t>
  </si>
  <si>
    <t>Terugleververgoeding per kwh in euro's (afhankelijk van contract)***)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</si>
</sst>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€&quot;\ #,##0;[Red]&quot;€&quot;\ \-#,##0"/>
    <numFmt numFmtId="7" formatCode="&quot;€&quot;\ #,##0.00;&quot;€&quot;\ \-#,##0.00"/>
    <numFmt numFmtId="164" formatCode="0.00;\-0.00;;@"/>
    <numFmt numFmtId="165" formatCode="0;\-0;;@"/>
    <numFmt numFmtId="166" formatCode="0.0%"/>
    <numFmt numFmtId="167" formatCode="&quot;€&quot;\ #,##0.00"/>
    <numFmt numFmtId="168" formatCode="&quot;€&quot;\ #,##0"/>
    <numFmt numFmtId="169" formatCode="&quot;€&quot;\ 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118"/>
      <name val="Nunito Sans"/>
    </font>
    <font>
      <b/>
      <sz val="20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166" fontId="0" fillId="0" borderId="0" xfId="0" applyNumberFormat="1"/>
    <xf numFmtId="0" fontId="0" fillId="0" borderId="0" xfId="0" applyAlignment="1">
      <alignment horizontal="right"/>
    </xf>
    <xf numFmtId="15" fontId="0" fillId="0" borderId="0" xfId="0" applyNumberFormat="1"/>
    <xf numFmtId="166" fontId="1" fillId="0" borderId="0" xfId="0" applyNumberFormat="1" applyFont="1" applyAlignment="1">
      <alignment horizontal="center"/>
    </xf>
    <xf numFmtId="0" fontId="5" fillId="0" borderId="0" xfId="0" applyFont="1"/>
    <xf numFmtId="6" fontId="3" fillId="0" borderId="0" xfId="0" applyNumberFormat="1" applyFont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1" fillId="3" borderId="3" xfId="0" applyFont="1" applyFill="1" applyBorder="1"/>
    <xf numFmtId="0" fontId="1" fillId="3" borderId="5" xfId="0" applyFont="1" applyFill="1" applyBorder="1"/>
    <xf numFmtId="0" fontId="1" fillId="3" borderId="0" xfId="0" applyFont="1" applyFill="1"/>
    <xf numFmtId="1" fontId="1" fillId="3" borderId="0" xfId="0" applyNumberFormat="1" applyFont="1" applyFill="1" applyAlignment="1">
      <alignment horizontal="right"/>
    </xf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0" fillId="3" borderId="8" xfId="0" applyFill="1" applyBorder="1" applyAlignment="1">
      <alignment horizontal="center"/>
    </xf>
    <xf numFmtId="0" fontId="7" fillId="3" borderId="8" xfId="0" applyFont="1" applyFill="1" applyBorder="1"/>
    <xf numFmtId="0" fontId="0" fillId="3" borderId="8" xfId="0" applyFill="1" applyBorder="1"/>
    <xf numFmtId="1" fontId="0" fillId="3" borderId="8" xfId="0" applyNumberForma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1" fontId="7" fillId="3" borderId="0" xfId="0" applyNumberFormat="1" applyFont="1" applyFill="1" applyAlignment="1">
      <alignment horizontal="right"/>
    </xf>
    <xf numFmtId="168" fontId="7" fillId="3" borderId="0" xfId="0" applyNumberFormat="1" applyFont="1" applyFill="1" applyAlignment="1">
      <alignment horizontal="right"/>
    </xf>
    <xf numFmtId="2" fontId="7" fillId="3" borderId="0" xfId="0" applyNumberFormat="1" applyFont="1" applyFill="1" applyAlignment="1">
      <alignment horizontal="right"/>
    </xf>
    <xf numFmtId="0" fontId="0" fillId="3" borderId="4" xfId="0" applyFill="1" applyBorder="1"/>
    <xf numFmtId="0" fontId="0" fillId="3" borderId="5" xfId="0" applyFill="1" applyBorder="1"/>
    <xf numFmtId="0" fontId="1" fillId="3" borderId="9" xfId="0" applyFont="1" applyFill="1" applyBorder="1" applyAlignment="1">
      <alignment horizontal="right"/>
    </xf>
    <xf numFmtId="0" fontId="1" fillId="3" borderId="4" xfId="0" applyFont="1" applyFill="1" applyBorder="1"/>
    <xf numFmtId="168" fontId="1" fillId="3" borderId="1" xfId="0" applyNumberFormat="1" applyFont="1" applyFill="1" applyBorder="1" applyAlignment="1">
      <alignment horizontal="right"/>
    </xf>
    <xf numFmtId="0" fontId="7" fillId="3" borderId="0" xfId="0" applyFont="1" applyFill="1" applyAlignment="1">
      <alignment horizontal="center"/>
    </xf>
    <xf numFmtId="1" fontId="7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center" shrinkToFit="1"/>
    </xf>
    <xf numFmtId="7" fontId="1" fillId="3" borderId="2" xfId="0" applyNumberFormat="1" applyFont="1" applyFill="1" applyBorder="1"/>
    <xf numFmtId="0" fontId="2" fillId="0" borderId="1" xfId="0" applyFont="1" applyBorder="1" applyAlignment="1" applyProtection="1">
      <alignment horizontal="center"/>
      <protection locked="0"/>
    </xf>
    <xf numFmtId="168" fontId="2" fillId="0" borderId="1" xfId="0" applyNumberFormat="1" applyFont="1" applyBorder="1" applyAlignment="1" applyProtection="1">
      <alignment horizontal="center"/>
      <protection locked="0"/>
    </xf>
    <xf numFmtId="9" fontId="2" fillId="0" borderId="1" xfId="0" applyNumberFormat="1" applyFont="1" applyBorder="1" applyAlignment="1" applyProtection="1">
      <alignment horizontal="center"/>
      <protection locked="0"/>
    </xf>
    <xf numFmtId="167" fontId="2" fillId="0" borderId="1" xfId="0" applyNumberFormat="1" applyFont="1" applyBorder="1" applyAlignment="1" applyProtection="1">
      <alignment horizontal="center"/>
      <protection locked="0"/>
    </xf>
    <xf numFmtId="10" fontId="2" fillId="0" borderId="1" xfId="0" applyNumberFormat="1" applyFont="1" applyBorder="1" applyAlignment="1" applyProtection="1">
      <alignment horizontal="center"/>
      <protection locked="0"/>
    </xf>
    <xf numFmtId="167" fontId="0" fillId="0" borderId="0" xfId="0" applyNumberFormat="1"/>
    <xf numFmtId="169" fontId="0" fillId="0" borderId="0" xfId="0" applyNumberFormat="1"/>
    <xf numFmtId="0" fontId="1" fillId="0" borderId="0" xfId="0" applyFont="1" applyAlignment="1">
      <alignment horizontal="right"/>
    </xf>
    <xf numFmtId="168" fontId="7" fillId="4" borderId="0" xfId="0" applyNumberFormat="1" applyFont="1" applyFill="1" applyAlignment="1">
      <alignment horizontal="right"/>
    </xf>
    <xf numFmtId="0" fontId="0" fillId="0" borderId="0" xfId="0" applyFill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7" fillId="3" borderId="0" xfId="0" applyFont="1" applyFill="1"/>
    <xf numFmtId="0" fontId="0" fillId="0" borderId="0" xfId="0"/>
    <xf numFmtId="0" fontId="1" fillId="0" borderId="0" xfId="0" applyFont="1"/>
    <xf numFmtId="1" fontId="9" fillId="3" borderId="0" xfId="0" applyNumberFormat="1" applyFont="1" applyFill="1" applyAlignment="1">
      <alignment horizontal="left"/>
    </xf>
    <xf numFmtId="0" fontId="7" fillId="0" borderId="0" xfId="0" applyFont="1" applyAlignment="1">
      <alignment horizontal="left"/>
    </xf>
    <xf numFmtId="1" fontId="7" fillId="3" borderId="0" xfId="0" applyNumberFormat="1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7621</xdr:colOff>
      <xdr:row>0</xdr:row>
      <xdr:rowOff>7620</xdr:rowOff>
    </xdr:from>
    <xdr:to>
      <xdr:col>8</xdr:col>
      <xdr:colOff>115570</xdr:colOff>
      <xdr:row>15</xdr:row>
      <xdr:rowOff>18109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5942D8E-5196-0069-D8AA-0B392CFE0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7361" y="7620"/>
          <a:ext cx="3238499" cy="3110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3632E-B2C9-4855-B83A-0F5FA68A9026}">
  <dimension ref="A1:AB133"/>
  <sheetViews>
    <sheetView tabSelected="1" topLeftCell="A3" workbookViewId="0">
      <selection activeCell="E19" sqref="E19"/>
    </sheetView>
  </sheetViews>
  <sheetFormatPr defaultRowHeight="14.4" x14ac:dyDescent="0.3"/>
  <cols>
    <col min="1" max="1" width="64.5546875" customWidth="1"/>
    <col min="2" max="3" width="10.21875" customWidth="1"/>
    <col min="4" max="4" width="11" customWidth="1"/>
    <col min="5" max="26" width="8.77734375" customWidth="1"/>
  </cols>
  <sheetData>
    <row r="1" spans="1:28" ht="27" thickTop="1" thickBot="1" x14ac:dyDescent="0.55000000000000004">
      <c r="A1" s="59" t="s">
        <v>10</v>
      </c>
      <c r="B1" s="6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58"/>
      <c r="AB1" s="58"/>
    </row>
    <row r="2" spans="1:28" ht="15" thickTop="1" x14ac:dyDescent="0.3">
      <c r="A2" s="40" t="s">
        <v>1</v>
      </c>
      <c r="B2" s="49">
        <v>3000</v>
      </c>
      <c r="C2" s="20"/>
      <c r="D2" s="20"/>
      <c r="E2" s="20"/>
      <c r="F2" s="20"/>
      <c r="G2" s="20"/>
      <c r="H2" s="20"/>
      <c r="I2" s="20"/>
      <c r="J2" s="64" t="s">
        <v>13</v>
      </c>
      <c r="K2" s="65"/>
      <c r="L2" s="65"/>
      <c r="M2" s="65"/>
      <c r="N2" s="65"/>
      <c r="O2" s="65"/>
      <c r="P2" s="45"/>
      <c r="Q2" s="20"/>
      <c r="R2" s="20"/>
      <c r="S2" s="20"/>
      <c r="T2" s="20"/>
      <c r="U2" s="20"/>
      <c r="V2" s="20"/>
      <c r="W2" s="20"/>
      <c r="X2" s="20"/>
      <c r="Y2" s="20"/>
      <c r="Z2" s="20"/>
      <c r="AA2" s="58"/>
      <c r="AB2" s="58"/>
    </row>
    <row r="3" spans="1:28" x14ac:dyDescent="0.3">
      <c r="A3" s="40" t="s">
        <v>2</v>
      </c>
      <c r="B3" s="50">
        <v>3000</v>
      </c>
      <c r="C3" s="20"/>
      <c r="D3" s="20"/>
      <c r="E3" s="20"/>
      <c r="F3" s="20"/>
      <c r="G3" s="20"/>
      <c r="H3" s="20"/>
      <c r="I3" s="20"/>
      <c r="J3" s="22"/>
      <c r="K3" s="22"/>
      <c r="L3" s="22"/>
      <c r="M3" s="22"/>
      <c r="N3" s="22"/>
      <c r="O3" s="22"/>
      <c r="P3" s="22"/>
      <c r="Q3" s="20"/>
      <c r="R3" s="20"/>
      <c r="S3" s="20"/>
      <c r="T3" s="20"/>
      <c r="U3" s="20"/>
      <c r="V3" s="20"/>
      <c r="W3" s="20"/>
      <c r="X3" s="20"/>
      <c r="Y3" s="20"/>
      <c r="Z3" s="20"/>
      <c r="AA3" s="58"/>
      <c r="AB3" s="58"/>
    </row>
    <row r="4" spans="1:28" x14ac:dyDescent="0.3">
      <c r="A4" s="40" t="s">
        <v>25</v>
      </c>
      <c r="B4" s="51">
        <v>0.95</v>
      </c>
      <c r="C4" s="20"/>
      <c r="D4" s="20"/>
      <c r="E4" s="20"/>
      <c r="F4" s="23"/>
      <c r="G4" s="23"/>
      <c r="H4" s="23"/>
      <c r="I4" s="23"/>
      <c r="J4" s="66" t="s">
        <v>11</v>
      </c>
      <c r="K4" s="61"/>
      <c r="L4" s="61"/>
      <c r="M4" s="61"/>
      <c r="N4" s="61"/>
      <c r="O4" s="61"/>
      <c r="P4" s="45"/>
      <c r="Q4" s="20"/>
      <c r="R4" s="20"/>
      <c r="S4" s="20"/>
      <c r="T4" s="20"/>
      <c r="U4" s="20"/>
      <c r="V4" s="20"/>
      <c r="W4" s="20"/>
      <c r="X4" s="20"/>
      <c r="Y4" s="20"/>
      <c r="Z4" s="20"/>
      <c r="AA4" s="58"/>
      <c r="AB4" s="58"/>
    </row>
    <row r="5" spans="1:28" x14ac:dyDescent="0.3">
      <c r="A5" s="40" t="s">
        <v>28</v>
      </c>
      <c r="B5" s="51">
        <v>0.3</v>
      </c>
      <c r="C5" s="20"/>
      <c r="D5" s="20"/>
      <c r="E5" s="20"/>
      <c r="F5" s="24"/>
      <c r="G5" s="24"/>
      <c r="H5" s="21"/>
      <c r="I5" s="21"/>
      <c r="J5" s="46" t="s">
        <v>12</v>
      </c>
      <c r="K5" s="31"/>
      <c r="L5" s="31"/>
      <c r="M5" s="31"/>
      <c r="N5" s="31"/>
      <c r="O5" s="31"/>
      <c r="P5" s="45"/>
      <c r="Q5" s="20"/>
      <c r="R5" s="20"/>
      <c r="S5" s="20"/>
      <c r="T5" s="20"/>
      <c r="U5" s="20"/>
      <c r="V5" s="20"/>
      <c r="W5" s="20"/>
      <c r="X5" s="20"/>
      <c r="Y5" s="20"/>
      <c r="Z5" s="20"/>
      <c r="AA5" s="58"/>
      <c r="AB5" s="58"/>
    </row>
    <row r="6" spans="1:28" x14ac:dyDescent="0.3">
      <c r="A6" s="40" t="s">
        <v>30</v>
      </c>
      <c r="B6" s="52">
        <v>0.25</v>
      </c>
      <c r="C6" s="20"/>
      <c r="D6" s="20"/>
      <c r="E6" s="20"/>
      <c r="F6" s="24"/>
      <c r="G6" s="24"/>
      <c r="H6" s="21"/>
      <c r="I6" s="21"/>
      <c r="J6" s="46" t="s">
        <v>14</v>
      </c>
      <c r="K6" s="31"/>
      <c r="L6" s="31"/>
      <c r="M6" s="31"/>
      <c r="N6" s="31"/>
      <c r="O6" s="31"/>
      <c r="P6" s="30"/>
      <c r="Q6" s="20"/>
      <c r="R6" s="20"/>
      <c r="S6" s="20"/>
      <c r="T6" s="20"/>
      <c r="U6" s="20"/>
      <c r="V6" s="20"/>
      <c r="W6" s="20"/>
      <c r="X6" s="20"/>
      <c r="Y6" s="20"/>
      <c r="Z6" s="20"/>
      <c r="AA6" s="58"/>
      <c r="AB6" s="58"/>
    </row>
    <row r="7" spans="1:28" x14ac:dyDescent="0.3">
      <c r="A7" s="40" t="s">
        <v>36</v>
      </c>
      <c r="B7" s="52">
        <v>0.01</v>
      </c>
      <c r="C7" s="20"/>
      <c r="D7" s="20"/>
      <c r="E7" s="20"/>
      <c r="F7" s="20"/>
      <c r="G7" s="20"/>
      <c r="H7" s="21"/>
      <c r="I7" s="21"/>
      <c r="J7" s="31" t="s">
        <v>19</v>
      </c>
      <c r="K7" s="31"/>
      <c r="L7" s="31"/>
      <c r="M7" s="31"/>
      <c r="N7" s="31"/>
      <c r="O7" s="31"/>
      <c r="P7" s="31"/>
      <c r="Q7" s="20"/>
      <c r="R7" s="20"/>
      <c r="S7" s="20"/>
      <c r="T7" s="20"/>
      <c r="U7" s="20"/>
      <c r="V7" s="20"/>
      <c r="W7" s="20"/>
      <c r="X7" s="20"/>
      <c r="Y7" s="20"/>
      <c r="Z7" s="20"/>
      <c r="AA7" s="58"/>
      <c r="AB7" s="58"/>
    </row>
    <row r="8" spans="1:28" x14ac:dyDescent="0.3">
      <c r="A8" s="40" t="s">
        <v>18</v>
      </c>
      <c r="B8" s="53">
        <v>5.0000000000000001E-3</v>
      </c>
      <c r="C8" s="20"/>
      <c r="D8" s="20"/>
      <c r="E8" s="20"/>
      <c r="F8" s="25"/>
      <c r="G8" s="25"/>
      <c r="H8" s="21"/>
      <c r="I8" s="21"/>
      <c r="J8" s="30" t="s">
        <v>20</v>
      </c>
      <c r="K8" s="30"/>
      <c r="L8" s="30"/>
      <c r="M8" s="30"/>
      <c r="N8" s="30"/>
      <c r="O8" s="30"/>
      <c r="P8" s="45"/>
      <c r="Q8" s="20"/>
      <c r="R8" s="20"/>
      <c r="S8" s="20"/>
      <c r="T8" s="20"/>
      <c r="U8" s="20"/>
      <c r="V8" s="20"/>
      <c r="W8" s="20"/>
      <c r="X8" s="20"/>
      <c r="Y8" s="20"/>
      <c r="Z8" s="20"/>
      <c r="AA8" s="58"/>
      <c r="AB8" s="58"/>
    </row>
    <row r="9" spans="1:28" ht="15" thickBot="1" x14ac:dyDescent="0.35">
      <c r="A9" s="41" t="s">
        <v>16</v>
      </c>
      <c r="B9" s="50">
        <v>1000</v>
      </c>
      <c r="C9" s="20"/>
      <c r="D9" s="20"/>
      <c r="E9" s="20"/>
      <c r="F9" s="24"/>
      <c r="G9" s="24"/>
      <c r="H9" s="21"/>
      <c r="I9" s="21"/>
      <c r="J9" s="30" t="s">
        <v>21</v>
      </c>
      <c r="K9" s="30"/>
      <c r="L9" s="30"/>
      <c r="M9" s="30"/>
      <c r="N9" s="30"/>
      <c r="O9" s="30"/>
      <c r="P9" s="47"/>
      <c r="Q9" s="20"/>
      <c r="R9" s="20"/>
      <c r="S9" s="20"/>
      <c r="T9" s="20"/>
      <c r="U9" s="20"/>
      <c r="V9" s="20"/>
      <c r="W9" s="20"/>
      <c r="X9" s="20"/>
      <c r="Y9" s="20"/>
      <c r="Z9" s="20"/>
      <c r="AA9" s="58"/>
      <c r="AB9" s="58"/>
    </row>
    <row r="10" spans="1:28" ht="27" thickTop="1" thickBot="1" x14ac:dyDescent="0.55000000000000004">
      <c r="A10" s="59" t="s">
        <v>0</v>
      </c>
      <c r="B10" s="60"/>
      <c r="C10" s="20"/>
      <c r="D10" s="20"/>
      <c r="E10" s="20"/>
      <c r="F10" s="20"/>
      <c r="G10" s="20"/>
      <c r="H10" s="20"/>
      <c r="I10" s="20"/>
      <c r="J10" s="30"/>
      <c r="K10" s="30"/>
      <c r="L10" s="30"/>
      <c r="M10" s="30"/>
      <c r="N10" s="30"/>
      <c r="O10" s="30"/>
      <c r="P10" s="45"/>
      <c r="Q10" s="21"/>
      <c r="R10" s="20"/>
      <c r="S10" s="20"/>
      <c r="T10" s="20"/>
      <c r="U10" s="20"/>
      <c r="V10" s="20"/>
      <c r="W10" s="20"/>
      <c r="X10" s="20"/>
      <c r="Y10" s="20"/>
      <c r="Z10" s="20"/>
      <c r="AA10" s="58"/>
      <c r="AB10" s="58"/>
    </row>
    <row r="11" spans="1:28" ht="15" thickTop="1" x14ac:dyDescent="0.3">
      <c r="A11" s="26" t="s">
        <v>15</v>
      </c>
      <c r="B11" s="42">
        <f>HLOOKUP(1,B33:X34,2)+1</f>
        <v>18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1"/>
      <c r="Q11" s="21"/>
      <c r="R11" s="20"/>
      <c r="S11" s="20"/>
      <c r="T11" s="20"/>
      <c r="U11" s="20"/>
      <c r="V11" s="20"/>
      <c r="W11" s="20"/>
      <c r="X11" s="20"/>
      <c r="Y11" s="20"/>
      <c r="Z11" s="20"/>
      <c r="AA11" s="58"/>
      <c r="AB11" s="58"/>
    </row>
    <row r="12" spans="1:28" x14ac:dyDescent="0.3">
      <c r="A12" s="43" t="s">
        <v>24</v>
      </c>
      <c r="B12" s="44">
        <f>Z31-Z32</f>
        <v>1505.0258445730242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0"/>
      <c r="S12" s="20"/>
      <c r="T12" s="20"/>
      <c r="U12" s="20"/>
      <c r="V12" s="20"/>
      <c r="W12" s="20"/>
      <c r="X12" s="20"/>
      <c r="Y12" s="20"/>
      <c r="Z12" s="20"/>
      <c r="AA12" s="58"/>
      <c r="AB12" s="58"/>
    </row>
    <row r="13" spans="1:28" ht="15" thickBot="1" x14ac:dyDescent="0.35">
      <c r="A13" s="27" t="s">
        <v>17</v>
      </c>
      <c r="B13" s="48">
        <f>B3/B2</f>
        <v>1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1"/>
      <c r="Q13" s="21"/>
      <c r="R13" s="20"/>
      <c r="S13" s="20"/>
      <c r="T13" s="20"/>
      <c r="U13" s="20"/>
      <c r="V13" s="20"/>
      <c r="W13" s="20"/>
      <c r="X13" s="20"/>
      <c r="Y13" s="20"/>
      <c r="Z13" s="20"/>
      <c r="AA13" s="58"/>
      <c r="AB13" s="58"/>
    </row>
    <row r="14" spans="1:28" ht="15" thickTop="1" x14ac:dyDescent="0.3">
      <c r="A14" s="28"/>
      <c r="B14" s="2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1"/>
      <c r="Q14" s="21"/>
      <c r="R14" s="20"/>
      <c r="S14" s="20"/>
      <c r="T14" s="20"/>
      <c r="U14" s="20"/>
      <c r="V14" s="20"/>
      <c r="W14" s="20"/>
      <c r="X14" s="20"/>
      <c r="Y14" s="20"/>
      <c r="Z14" s="20"/>
      <c r="AA14" s="58"/>
      <c r="AB14" s="58"/>
    </row>
    <row r="15" spans="1:28" x14ac:dyDescent="0.3">
      <c r="A15" s="30" t="s">
        <v>22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1"/>
      <c r="Q15" s="21"/>
      <c r="R15" s="20"/>
      <c r="S15" s="20"/>
      <c r="T15" s="20"/>
      <c r="U15" s="20"/>
      <c r="V15" s="20"/>
      <c r="W15" s="20"/>
      <c r="X15" s="20"/>
      <c r="Y15" s="20"/>
      <c r="Z15" s="20"/>
      <c r="AA15" s="58"/>
      <c r="AB15" s="58"/>
    </row>
    <row r="16" spans="1:28" x14ac:dyDescent="0.3">
      <c r="A16" s="30" t="s">
        <v>26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1"/>
      <c r="Q16" s="21"/>
      <c r="R16" s="20"/>
      <c r="S16" s="20"/>
      <c r="T16" s="20"/>
      <c r="U16" s="20"/>
      <c r="V16" s="20"/>
      <c r="W16" s="20"/>
      <c r="X16" s="20"/>
      <c r="Y16" s="20"/>
      <c r="Z16" s="20"/>
      <c r="AA16" s="58"/>
      <c r="AB16" s="58"/>
    </row>
    <row r="17" spans="1:28" x14ac:dyDescent="0.3">
      <c r="A17" s="61" t="s">
        <v>29</v>
      </c>
      <c r="B17" s="62"/>
      <c r="C17" s="62"/>
      <c r="D17" s="62"/>
      <c r="E17" s="62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1"/>
      <c r="Q17" s="21"/>
      <c r="R17" s="20"/>
      <c r="S17" s="20"/>
      <c r="T17" s="20"/>
      <c r="U17" s="20"/>
      <c r="V17" s="20"/>
      <c r="W17" s="20"/>
      <c r="X17" s="20"/>
      <c r="Y17" s="20"/>
      <c r="Z17" s="20"/>
      <c r="AA17" s="58"/>
      <c r="AB17" s="58"/>
    </row>
    <row r="18" spans="1:28" x14ac:dyDescent="0.3">
      <c r="A18" s="30" t="s">
        <v>23</v>
      </c>
      <c r="B18" s="22"/>
      <c r="C18" s="22"/>
      <c r="D18" s="22"/>
      <c r="E18" s="22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1"/>
      <c r="Q18" s="21"/>
      <c r="R18" s="20"/>
      <c r="S18" s="20"/>
      <c r="T18" s="20"/>
      <c r="U18" s="20"/>
      <c r="V18" s="20"/>
      <c r="W18" s="20"/>
      <c r="X18" s="20"/>
      <c r="Y18" s="20"/>
      <c r="Z18" s="20"/>
      <c r="AA18" s="58"/>
      <c r="AB18" s="58"/>
    </row>
    <row r="19" spans="1:28" x14ac:dyDescent="0.3">
      <c r="A19" s="30" t="s">
        <v>27</v>
      </c>
      <c r="B19" s="22"/>
      <c r="C19" s="22"/>
      <c r="D19" s="22"/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1"/>
      <c r="R19" s="20"/>
      <c r="S19" s="20"/>
      <c r="T19" s="20"/>
      <c r="U19" s="20"/>
      <c r="V19" s="20"/>
      <c r="W19" s="20"/>
      <c r="X19" s="20"/>
      <c r="Y19" s="20"/>
      <c r="Z19" s="20"/>
      <c r="AA19" s="58"/>
      <c r="AB19" s="58"/>
    </row>
    <row r="20" spans="1:28" ht="15" thickBot="1" x14ac:dyDescent="0.35">
      <c r="A20" s="30"/>
      <c r="B20" s="22"/>
      <c r="C20" s="22"/>
      <c r="D20" s="22"/>
      <c r="E20" s="22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1"/>
      <c r="Q20" s="21"/>
      <c r="R20" s="20"/>
      <c r="S20" s="20"/>
      <c r="T20" s="20"/>
      <c r="U20" s="20"/>
      <c r="V20" s="20"/>
      <c r="W20" s="20"/>
      <c r="X20" s="20"/>
      <c r="Y20" s="20"/>
      <c r="Z20" s="20"/>
    </row>
    <row r="21" spans="1:28" ht="15" thickTop="1" x14ac:dyDescent="0.3">
      <c r="A21" s="33"/>
      <c r="B21" s="34"/>
      <c r="C21" s="34"/>
      <c r="D21" s="34"/>
      <c r="E21" s="34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5"/>
      <c r="Q21" s="35"/>
      <c r="R21" s="32"/>
      <c r="S21" s="32"/>
      <c r="T21" s="32"/>
      <c r="U21" s="32"/>
      <c r="V21" s="32"/>
      <c r="W21" s="32"/>
      <c r="X21" s="32"/>
      <c r="Y21" s="32"/>
      <c r="Z21" s="32"/>
    </row>
    <row r="22" spans="1:28" x14ac:dyDescent="0.3">
      <c r="A22" s="61" t="s">
        <v>32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20"/>
      <c r="T22" s="20"/>
      <c r="U22" s="20"/>
      <c r="V22" s="20"/>
      <c r="W22" s="20"/>
      <c r="X22" s="20"/>
      <c r="Y22" s="20"/>
      <c r="Z22" s="20"/>
      <c r="AA22" s="58"/>
      <c r="AB22" s="58"/>
    </row>
    <row r="23" spans="1:28" x14ac:dyDescent="0.3">
      <c r="A23" s="22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1"/>
      <c r="Q23" s="21"/>
      <c r="R23" s="20"/>
      <c r="S23" s="20"/>
      <c r="T23" s="20"/>
      <c r="U23" s="20"/>
      <c r="V23" s="20"/>
      <c r="W23" s="20"/>
      <c r="X23" s="20"/>
      <c r="Y23" s="20"/>
      <c r="Z23" s="20"/>
      <c r="AA23" s="58"/>
      <c r="AB23" s="58"/>
    </row>
    <row r="24" spans="1:28" ht="13.95" customHeight="1" x14ac:dyDescent="0.3">
      <c r="A24" s="30" t="s">
        <v>31</v>
      </c>
      <c r="B24" s="36">
        <f>2027</f>
        <v>2027</v>
      </c>
      <c r="C24" s="36">
        <f t="shared" ref="C24:I24" si="0">B24+1</f>
        <v>2028</v>
      </c>
      <c r="D24" s="36">
        <f t="shared" si="0"/>
        <v>2029</v>
      </c>
      <c r="E24" s="36">
        <f t="shared" si="0"/>
        <v>2030</v>
      </c>
      <c r="F24" s="36">
        <f t="shared" si="0"/>
        <v>2031</v>
      </c>
      <c r="G24" s="36">
        <f t="shared" si="0"/>
        <v>2032</v>
      </c>
      <c r="H24" s="36">
        <f t="shared" si="0"/>
        <v>2033</v>
      </c>
      <c r="I24" s="36">
        <f t="shared" si="0"/>
        <v>2034</v>
      </c>
      <c r="J24" s="36">
        <f t="shared" ref="J24:T24" si="1">I24+1</f>
        <v>2035</v>
      </c>
      <c r="K24" s="36">
        <f t="shared" si="1"/>
        <v>2036</v>
      </c>
      <c r="L24" s="36">
        <f t="shared" si="1"/>
        <v>2037</v>
      </c>
      <c r="M24" s="36">
        <f t="shared" si="1"/>
        <v>2038</v>
      </c>
      <c r="N24" s="36">
        <f t="shared" si="1"/>
        <v>2039</v>
      </c>
      <c r="O24" s="36">
        <f t="shared" si="1"/>
        <v>2040</v>
      </c>
      <c r="P24" s="36">
        <f t="shared" si="1"/>
        <v>2041</v>
      </c>
      <c r="Q24" s="36">
        <f t="shared" si="1"/>
        <v>2042</v>
      </c>
      <c r="R24" s="36">
        <f t="shared" si="1"/>
        <v>2043</v>
      </c>
      <c r="S24" s="36">
        <f t="shared" si="1"/>
        <v>2044</v>
      </c>
      <c r="T24" s="36">
        <f t="shared" si="1"/>
        <v>2045</v>
      </c>
      <c r="U24" s="36">
        <f>T24+1</f>
        <v>2046</v>
      </c>
      <c r="V24" s="36">
        <f>U24+1</f>
        <v>2047</v>
      </c>
      <c r="W24" s="36">
        <f>V24+1</f>
        <v>2048</v>
      </c>
      <c r="X24" s="36">
        <f>W24+1</f>
        <v>2049</v>
      </c>
      <c r="Y24" s="36">
        <f t="shared" ref="Y24:Z24" si="2">X24+1</f>
        <v>2050</v>
      </c>
      <c r="Z24" s="36">
        <f t="shared" si="2"/>
        <v>2051</v>
      </c>
    </row>
    <row r="25" spans="1:28" x14ac:dyDescent="0.3">
      <c r="A25" s="30" t="s">
        <v>9</v>
      </c>
      <c r="B25" s="37">
        <f>$B$2*$B$4</f>
        <v>2850</v>
      </c>
      <c r="C25" s="37">
        <f t="shared" ref="C25:I25" si="3">B25*(1-$B$8)</f>
        <v>2835.75</v>
      </c>
      <c r="D25" s="37">
        <f t="shared" si="3"/>
        <v>2821.57125</v>
      </c>
      <c r="E25" s="37">
        <f t="shared" si="3"/>
        <v>2807.4633937499998</v>
      </c>
      <c r="F25" s="37">
        <f t="shared" si="3"/>
        <v>2793.4260767812498</v>
      </c>
      <c r="G25" s="37">
        <f t="shared" si="3"/>
        <v>2779.4589463973434</v>
      </c>
      <c r="H25" s="37">
        <f t="shared" si="3"/>
        <v>2765.5616516653567</v>
      </c>
      <c r="I25" s="37">
        <f t="shared" si="3"/>
        <v>2751.7338434070298</v>
      </c>
      <c r="J25" s="37">
        <f t="shared" ref="J25:T25" si="4">I25*(1-$B$8)</f>
        <v>2737.9751741899945</v>
      </c>
      <c r="K25" s="37">
        <f t="shared" si="4"/>
        <v>2724.2852983190446</v>
      </c>
      <c r="L25" s="37">
        <f t="shared" si="4"/>
        <v>2710.6638718274494</v>
      </c>
      <c r="M25" s="37">
        <f t="shared" si="4"/>
        <v>2697.1105524683121</v>
      </c>
      <c r="N25" s="37">
        <f t="shared" si="4"/>
        <v>2683.6249997059704</v>
      </c>
      <c r="O25" s="37">
        <f t="shared" si="4"/>
        <v>2670.2068747074404</v>
      </c>
      <c r="P25" s="37">
        <f t="shared" si="4"/>
        <v>2656.8558403339034</v>
      </c>
      <c r="Q25" s="37">
        <f t="shared" si="4"/>
        <v>2643.5715611322339</v>
      </c>
      <c r="R25" s="37">
        <f t="shared" si="4"/>
        <v>2630.3537033265729</v>
      </c>
      <c r="S25" s="37">
        <f t="shared" si="4"/>
        <v>2617.2019348099402</v>
      </c>
      <c r="T25" s="37">
        <f t="shared" si="4"/>
        <v>2604.1159251358904</v>
      </c>
      <c r="U25" s="37">
        <f>T25*(1-$B$8)</f>
        <v>2591.0953455102108</v>
      </c>
      <c r="V25" s="37">
        <f>U25*(1-$B$8)</f>
        <v>2578.1398687826595</v>
      </c>
      <c r="W25" s="37">
        <f>V25*(1-$B$8)</f>
        <v>2565.2491694387463</v>
      </c>
      <c r="X25" s="37">
        <f>W25*(1-$B$8)</f>
        <v>2552.4229235915527</v>
      </c>
      <c r="Y25" s="37">
        <f t="shared" ref="Y25:Z25" si="5">X25*(1-$B$8)</f>
        <v>2539.6608089735951</v>
      </c>
      <c r="Z25" s="37">
        <f t="shared" si="5"/>
        <v>2526.962504928727</v>
      </c>
    </row>
    <row r="26" spans="1:28" x14ac:dyDescent="0.3">
      <c r="A26" s="31" t="s">
        <v>3</v>
      </c>
      <c r="B26" s="37">
        <f t="shared" ref="B26:I26" si="6">$B$5*B25</f>
        <v>855</v>
      </c>
      <c r="C26" s="37">
        <f t="shared" si="6"/>
        <v>850.72500000000002</v>
      </c>
      <c r="D26" s="37">
        <f t="shared" si="6"/>
        <v>846.47137499999997</v>
      </c>
      <c r="E26" s="37">
        <f t="shared" si="6"/>
        <v>842.23901812499992</v>
      </c>
      <c r="F26" s="37">
        <f t="shared" si="6"/>
        <v>838.02782303437493</v>
      </c>
      <c r="G26" s="37">
        <f t="shared" si="6"/>
        <v>833.83768391920296</v>
      </c>
      <c r="H26" s="37">
        <f t="shared" si="6"/>
        <v>829.66849549960705</v>
      </c>
      <c r="I26" s="37">
        <f t="shared" si="6"/>
        <v>825.52015302210896</v>
      </c>
      <c r="J26" s="37">
        <f t="shared" ref="J26:S26" si="7">$B$5*J25</f>
        <v>821.39255225699833</v>
      </c>
      <c r="K26" s="37">
        <f t="shared" si="7"/>
        <v>817.28558949571334</v>
      </c>
      <c r="L26" s="37">
        <f t="shared" si="7"/>
        <v>813.19916154823477</v>
      </c>
      <c r="M26" s="37">
        <f t="shared" si="7"/>
        <v>809.13316574049361</v>
      </c>
      <c r="N26" s="37">
        <f t="shared" si="7"/>
        <v>805.08749991179104</v>
      </c>
      <c r="O26" s="37">
        <f t="shared" si="7"/>
        <v>801.06206241223208</v>
      </c>
      <c r="P26" s="37">
        <f t="shared" si="7"/>
        <v>797.05675210017102</v>
      </c>
      <c r="Q26" s="37">
        <f t="shared" si="7"/>
        <v>793.0714683396701</v>
      </c>
      <c r="R26" s="37">
        <f t="shared" si="7"/>
        <v>789.10611099797188</v>
      </c>
      <c r="S26" s="37">
        <f t="shared" si="7"/>
        <v>785.160580442982</v>
      </c>
      <c r="T26" s="37">
        <f>$B$5*T25</f>
        <v>781.23477754076714</v>
      </c>
      <c r="U26" s="37">
        <f>$B$5*U25</f>
        <v>777.32860365306317</v>
      </c>
      <c r="V26" s="37">
        <f>$B$5*V25</f>
        <v>773.44196063479785</v>
      </c>
      <c r="W26" s="37">
        <f>$B$5*W25</f>
        <v>769.57475083162387</v>
      </c>
      <c r="X26" s="37">
        <f>$B$5*X25</f>
        <v>765.72687707746582</v>
      </c>
      <c r="Y26" s="37">
        <f t="shared" ref="Y26:Z26" si="8">$B$5*Y25</f>
        <v>761.8982426920785</v>
      </c>
      <c r="Z26" s="37">
        <f t="shared" si="8"/>
        <v>758.08875147861806</v>
      </c>
    </row>
    <row r="27" spans="1:28" x14ac:dyDescent="0.3">
      <c r="A27" s="30" t="s">
        <v>33</v>
      </c>
      <c r="B27" s="38">
        <f>B26*$B$6</f>
        <v>213.75</v>
      </c>
      <c r="C27" s="38">
        <f t="shared" ref="C27:Z27" si="9">C26*$B$6</f>
        <v>212.68125000000001</v>
      </c>
      <c r="D27" s="38">
        <f t="shared" si="9"/>
        <v>211.61784374999999</v>
      </c>
      <c r="E27" s="38">
        <f t="shared" si="9"/>
        <v>210.55975453124998</v>
      </c>
      <c r="F27" s="38">
        <f t="shared" si="9"/>
        <v>209.50695575859373</v>
      </c>
      <c r="G27" s="38">
        <f t="shared" si="9"/>
        <v>208.45942097980074</v>
      </c>
      <c r="H27" s="38">
        <f t="shared" si="9"/>
        <v>207.41712387490176</v>
      </c>
      <c r="I27" s="38">
        <f t="shared" si="9"/>
        <v>206.38003825552724</v>
      </c>
      <c r="J27" s="38">
        <f t="shared" si="9"/>
        <v>205.34813806424958</v>
      </c>
      <c r="K27" s="38">
        <f t="shared" si="9"/>
        <v>204.32139737392833</v>
      </c>
      <c r="L27" s="38">
        <f t="shared" si="9"/>
        <v>203.29979038705869</v>
      </c>
      <c r="M27" s="38">
        <f t="shared" si="9"/>
        <v>202.2832914351234</v>
      </c>
      <c r="N27" s="38">
        <f t="shared" si="9"/>
        <v>201.27187497794776</v>
      </c>
      <c r="O27" s="38">
        <f t="shared" si="9"/>
        <v>200.26551560305802</v>
      </c>
      <c r="P27" s="38">
        <f t="shared" si="9"/>
        <v>199.26418802504276</v>
      </c>
      <c r="Q27" s="38">
        <f t="shared" si="9"/>
        <v>198.26786708491753</v>
      </c>
      <c r="R27" s="38">
        <f t="shared" si="9"/>
        <v>197.27652774949297</v>
      </c>
      <c r="S27" s="38">
        <f t="shared" si="9"/>
        <v>196.2901451107455</v>
      </c>
      <c r="T27" s="38">
        <f t="shared" si="9"/>
        <v>195.30869438519179</v>
      </c>
      <c r="U27" s="38">
        <f t="shared" si="9"/>
        <v>194.33215091326579</v>
      </c>
      <c r="V27" s="38">
        <f t="shared" si="9"/>
        <v>193.36049015869946</v>
      </c>
      <c r="W27" s="38">
        <f t="shared" si="9"/>
        <v>192.39368770790597</v>
      </c>
      <c r="X27" s="38">
        <f t="shared" si="9"/>
        <v>191.43171926936645</v>
      </c>
      <c r="Y27" s="38">
        <f t="shared" si="9"/>
        <v>190.47456067301962</v>
      </c>
      <c r="Z27" s="38">
        <f t="shared" si="9"/>
        <v>189.52218786965452</v>
      </c>
    </row>
    <row r="28" spans="1:28" x14ac:dyDescent="0.3">
      <c r="A28" s="30" t="s">
        <v>8</v>
      </c>
      <c r="B28" s="37">
        <f t="shared" ref="B28:I28" si="10">B25-B26</f>
        <v>1995</v>
      </c>
      <c r="C28" s="37">
        <f t="shared" si="10"/>
        <v>1985.0250000000001</v>
      </c>
      <c r="D28" s="37">
        <f t="shared" si="10"/>
        <v>1975.0998749999999</v>
      </c>
      <c r="E28" s="37">
        <f t="shared" si="10"/>
        <v>1965.224375625</v>
      </c>
      <c r="F28" s="37">
        <f t="shared" si="10"/>
        <v>1955.3982537468748</v>
      </c>
      <c r="G28" s="37">
        <f t="shared" si="10"/>
        <v>1945.6212624781406</v>
      </c>
      <c r="H28" s="37">
        <f t="shared" si="10"/>
        <v>1935.8931561657496</v>
      </c>
      <c r="I28" s="37">
        <f t="shared" si="10"/>
        <v>1926.2136903849209</v>
      </c>
      <c r="J28" s="37">
        <f t="shared" ref="J28:S28" si="11">J25-J26</f>
        <v>1916.5826219329961</v>
      </c>
      <c r="K28" s="37">
        <f t="shared" si="11"/>
        <v>1906.9997088233313</v>
      </c>
      <c r="L28" s="37">
        <f t="shared" si="11"/>
        <v>1897.4647102792146</v>
      </c>
      <c r="M28" s="37">
        <f t="shared" si="11"/>
        <v>1887.9773867278186</v>
      </c>
      <c r="N28" s="37">
        <f t="shared" si="11"/>
        <v>1878.5374997941794</v>
      </c>
      <c r="O28" s="37">
        <f t="shared" si="11"/>
        <v>1869.1448122952083</v>
      </c>
      <c r="P28" s="37">
        <f t="shared" si="11"/>
        <v>1859.7990882337324</v>
      </c>
      <c r="Q28" s="37">
        <f t="shared" si="11"/>
        <v>1850.5000927925639</v>
      </c>
      <c r="R28" s="37">
        <f t="shared" si="11"/>
        <v>1841.2475923286011</v>
      </c>
      <c r="S28" s="37">
        <f t="shared" si="11"/>
        <v>1832.0413543669583</v>
      </c>
      <c r="T28" s="37">
        <f>T25-T26</f>
        <v>1822.8811475951234</v>
      </c>
      <c r="U28" s="37">
        <f>U25-U26</f>
        <v>1813.7667418571477</v>
      </c>
      <c r="V28" s="37">
        <f>V25-V26</f>
        <v>1804.6979081478617</v>
      </c>
      <c r="W28" s="37">
        <f>W25-W26</f>
        <v>1795.6744186071223</v>
      </c>
      <c r="X28" s="37">
        <f>X25-X26</f>
        <v>1786.6960465140869</v>
      </c>
      <c r="Y28" s="37">
        <f t="shared" ref="Y28:Z28" si="12">Y25-Y26</f>
        <v>1777.7625662815167</v>
      </c>
      <c r="Z28" s="37">
        <f t="shared" si="12"/>
        <v>1768.8737534501088</v>
      </c>
    </row>
    <row r="29" spans="1:28" x14ac:dyDescent="0.3">
      <c r="A29" s="30" t="s">
        <v>34</v>
      </c>
      <c r="B29" s="38">
        <f>B28*$B$7</f>
        <v>19.95</v>
      </c>
      <c r="C29" s="38">
        <f t="shared" ref="C29:Z29" si="13">C28*$B$7</f>
        <v>19.850250000000003</v>
      </c>
      <c r="D29" s="38">
        <f t="shared" si="13"/>
        <v>19.750998750000001</v>
      </c>
      <c r="E29" s="38">
        <f t="shared" si="13"/>
        <v>19.652243756250002</v>
      </c>
      <c r="F29" s="38">
        <f t="shared" si="13"/>
        <v>19.553982537468748</v>
      </c>
      <c r="G29" s="38">
        <f t="shared" si="13"/>
        <v>19.456212624781408</v>
      </c>
      <c r="H29" s="38">
        <f t="shared" si="13"/>
        <v>19.358931561657496</v>
      </c>
      <c r="I29" s="38">
        <f t="shared" si="13"/>
        <v>19.262136903849211</v>
      </c>
      <c r="J29" s="38">
        <f t="shared" si="13"/>
        <v>19.165826219329961</v>
      </c>
      <c r="K29" s="38">
        <f t="shared" si="13"/>
        <v>19.069997088233315</v>
      </c>
      <c r="L29" s="38">
        <f t="shared" si="13"/>
        <v>18.974647102792147</v>
      </c>
      <c r="M29" s="38">
        <f t="shared" si="13"/>
        <v>18.879773867278185</v>
      </c>
      <c r="N29" s="38">
        <f t="shared" si="13"/>
        <v>18.785374997941794</v>
      </c>
      <c r="O29" s="38">
        <f t="shared" si="13"/>
        <v>18.691448122952085</v>
      </c>
      <c r="P29" s="38">
        <f t="shared" si="13"/>
        <v>18.597990882337324</v>
      </c>
      <c r="Q29" s="38">
        <f t="shared" si="13"/>
        <v>18.505000927925639</v>
      </c>
      <c r="R29" s="38">
        <f t="shared" si="13"/>
        <v>18.41247592328601</v>
      </c>
      <c r="S29" s="38">
        <f t="shared" si="13"/>
        <v>18.320413543669584</v>
      </c>
      <c r="T29" s="38">
        <f t="shared" si="13"/>
        <v>18.228811475951233</v>
      </c>
      <c r="U29" s="38">
        <f t="shared" si="13"/>
        <v>18.137667418571478</v>
      </c>
      <c r="V29" s="38">
        <f t="shared" si="13"/>
        <v>18.046979081478618</v>
      </c>
      <c r="W29" s="38">
        <f t="shared" si="13"/>
        <v>17.956744186071223</v>
      </c>
      <c r="X29" s="38">
        <f t="shared" si="13"/>
        <v>17.86696046514087</v>
      </c>
      <c r="Y29" s="38">
        <f t="shared" si="13"/>
        <v>17.777625662815169</v>
      </c>
      <c r="Z29" s="38">
        <f t="shared" si="13"/>
        <v>17.688737534501087</v>
      </c>
    </row>
    <row r="30" spans="1:28" x14ac:dyDescent="0.3">
      <c r="A30" s="30" t="s">
        <v>5</v>
      </c>
      <c r="B30" s="57">
        <f>B27+B29</f>
        <v>233.7</v>
      </c>
      <c r="C30" s="57">
        <f t="shared" ref="C30:Z30" si="14">C27+C29</f>
        <v>232.53149999999999</v>
      </c>
      <c r="D30" s="57">
        <f t="shared" si="14"/>
        <v>231.3688425</v>
      </c>
      <c r="E30" s="57">
        <f t="shared" si="14"/>
        <v>230.21199828749997</v>
      </c>
      <c r="F30" s="57">
        <f t="shared" si="14"/>
        <v>229.06093829606249</v>
      </c>
      <c r="G30" s="57">
        <f t="shared" si="14"/>
        <v>227.91563360458215</v>
      </c>
      <c r="H30" s="57">
        <f t="shared" si="14"/>
        <v>226.77605543655926</v>
      </c>
      <c r="I30" s="57">
        <f t="shared" si="14"/>
        <v>225.64217515937645</v>
      </c>
      <c r="J30" s="57">
        <f t="shared" si="14"/>
        <v>224.51396428357955</v>
      </c>
      <c r="K30" s="57">
        <f t="shared" si="14"/>
        <v>223.39139446216166</v>
      </c>
      <c r="L30" s="57">
        <f t="shared" si="14"/>
        <v>222.27443748985084</v>
      </c>
      <c r="M30" s="57">
        <f t="shared" si="14"/>
        <v>221.16306530240158</v>
      </c>
      <c r="N30" s="57">
        <f t="shared" si="14"/>
        <v>220.05724997588956</v>
      </c>
      <c r="O30" s="57">
        <f t="shared" si="14"/>
        <v>218.95696372601012</v>
      </c>
      <c r="P30" s="57">
        <f t="shared" si="14"/>
        <v>217.86217890738007</v>
      </c>
      <c r="Q30" s="57">
        <f t="shared" si="14"/>
        <v>216.77286801284316</v>
      </c>
      <c r="R30" s="57">
        <f t="shared" si="14"/>
        <v>215.68900367277899</v>
      </c>
      <c r="S30" s="57">
        <f t="shared" si="14"/>
        <v>214.61055865441509</v>
      </c>
      <c r="T30" s="57">
        <f t="shared" si="14"/>
        <v>213.53750586114302</v>
      </c>
      <c r="U30" s="57">
        <f t="shared" si="14"/>
        <v>212.46981833183727</v>
      </c>
      <c r="V30" s="57">
        <f t="shared" si="14"/>
        <v>211.40746924017807</v>
      </c>
      <c r="W30" s="57">
        <f t="shared" si="14"/>
        <v>210.3504318939772</v>
      </c>
      <c r="X30" s="57">
        <f t="shared" si="14"/>
        <v>209.29867973450732</v>
      </c>
      <c r="Y30" s="57">
        <f t="shared" si="14"/>
        <v>208.25218633583478</v>
      </c>
      <c r="Z30" s="57">
        <f t="shared" si="14"/>
        <v>207.2109254041556</v>
      </c>
    </row>
    <row r="31" spans="1:28" x14ac:dyDescent="0.3">
      <c r="A31" s="30" t="s">
        <v>6</v>
      </c>
      <c r="B31" s="38">
        <f>B27+B29</f>
        <v>233.7</v>
      </c>
      <c r="C31" s="38">
        <f t="shared" ref="C31:I31" si="15">C30+B31</f>
        <v>466.23149999999998</v>
      </c>
      <c r="D31" s="38">
        <f t="shared" si="15"/>
        <v>697.60034250000001</v>
      </c>
      <c r="E31" s="38">
        <f t="shared" si="15"/>
        <v>927.81234078750003</v>
      </c>
      <c r="F31" s="38">
        <f t="shared" si="15"/>
        <v>1156.8732790835625</v>
      </c>
      <c r="G31" s="38">
        <f t="shared" si="15"/>
        <v>1384.7889126881446</v>
      </c>
      <c r="H31" s="38">
        <f t="shared" si="15"/>
        <v>1611.5649681247039</v>
      </c>
      <c r="I31" s="38">
        <f t="shared" si="15"/>
        <v>1837.2071432840803</v>
      </c>
      <c r="J31" s="38">
        <f t="shared" ref="J31:T31" si="16">J30+I31</f>
        <v>2061.7211075676601</v>
      </c>
      <c r="K31" s="38">
        <f t="shared" si="16"/>
        <v>2285.1125020298218</v>
      </c>
      <c r="L31" s="38">
        <f t="shared" si="16"/>
        <v>2507.3869395196725</v>
      </c>
      <c r="M31" s="38">
        <f t="shared" si="16"/>
        <v>2728.5500048220742</v>
      </c>
      <c r="N31" s="38">
        <f t="shared" si="16"/>
        <v>2948.6072547979638</v>
      </c>
      <c r="O31" s="38">
        <f t="shared" si="16"/>
        <v>3167.564218523974</v>
      </c>
      <c r="P31" s="38">
        <f t="shared" si="16"/>
        <v>3385.426397431354</v>
      </c>
      <c r="Q31" s="38">
        <f t="shared" si="16"/>
        <v>3602.199265444197</v>
      </c>
      <c r="R31" s="38">
        <f t="shared" si="16"/>
        <v>3817.8882691169761</v>
      </c>
      <c r="S31" s="38">
        <f t="shared" si="16"/>
        <v>4032.498827771391</v>
      </c>
      <c r="T31" s="38">
        <f t="shared" si="16"/>
        <v>4246.0363336325336</v>
      </c>
      <c r="U31" s="38">
        <f>U30+T31</f>
        <v>4458.5061519643705</v>
      </c>
      <c r="V31" s="38">
        <f>V30+U31</f>
        <v>4669.9136212045487</v>
      </c>
      <c r="W31" s="38">
        <f>W30+V31</f>
        <v>4880.2640530985263</v>
      </c>
      <c r="X31" s="38">
        <f>X30+W31</f>
        <v>5089.5627328330338</v>
      </c>
      <c r="Y31" s="38">
        <f t="shared" ref="Y31:Z31" si="17">Y30+X31</f>
        <v>5297.814919168869</v>
      </c>
      <c r="Z31" s="38">
        <f t="shared" si="17"/>
        <v>5505.0258445730242</v>
      </c>
    </row>
    <row r="32" spans="1:28" x14ac:dyDescent="0.3">
      <c r="A32" s="30" t="s">
        <v>35</v>
      </c>
      <c r="B32" s="38">
        <f>$B$3</f>
        <v>3000</v>
      </c>
      <c r="C32" s="38">
        <f>$B$3</f>
        <v>3000</v>
      </c>
      <c r="D32" s="38">
        <f t="shared" ref="D32:L32" si="18">$B$3</f>
        <v>3000</v>
      </c>
      <c r="E32" s="38">
        <f t="shared" si="18"/>
        <v>3000</v>
      </c>
      <c r="F32" s="38">
        <f t="shared" si="18"/>
        <v>3000</v>
      </c>
      <c r="G32" s="38">
        <f t="shared" si="18"/>
        <v>3000</v>
      </c>
      <c r="H32" s="38">
        <f t="shared" si="18"/>
        <v>3000</v>
      </c>
      <c r="I32" s="38">
        <f t="shared" si="18"/>
        <v>3000</v>
      </c>
      <c r="J32" s="38">
        <f t="shared" si="18"/>
        <v>3000</v>
      </c>
      <c r="K32" s="38">
        <f t="shared" si="18"/>
        <v>3000</v>
      </c>
      <c r="L32" s="38">
        <f t="shared" si="18"/>
        <v>3000</v>
      </c>
      <c r="M32" s="38">
        <f>$B$3+$B$9</f>
        <v>4000</v>
      </c>
      <c r="N32" s="38">
        <f t="shared" ref="N32:Z32" si="19">$B$3+$B$9</f>
        <v>4000</v>
      </c>
      <c r="O32" s="38">
        <f t="shared" si="19"/>
        <v>4000</v>
      </c>
      <c r="P32" s="38">
        <f t="shared" si="19"/>
        <v>4000</v>
      </c>
      <c r="Q32" s="38">
        <f t="shared" si="19"/>
        <v>4000</v>
      </c>
      <c r="R32" s="38">
        <f t="shared" si="19"/>
        <v>4000</v>
      </c>
      <c r="S32" s="38">
        <f t="shared" si="19"/>
        <v>4000</v>
      </c>
      <c r="T32" s="38">
        <f t="shared" si="19"/>
        <v>4000</v>
      </c>
      <c r="U32" s="38">
        <f t="shared" si="19"/>
        <v>4000</v>
      </c>
      <c r="V32" s="38">
        <f t="shared" si="19"/>
        <v>4000</v>
      </c>
      <c r="W32" s="38">
        <f t="shared" si="19"/>
        <v>4000</v>
      </c>
      <c r="X32" s="38">
        <f t="shared" si="19"/>
        <v>4000</v>
      </c>
      <c r="Y32" s="38">
        <f t="shared" si="19"/>
        <v>4000</v>
      </c>
      <c r="Z32" s="38">
        <f t="shared" si="19"/>
        <v>4000</v>
      </c>
    </row>
    <row r="33" spans="1:26" x14ac:dyDescent="0.3">
      <c r="A33" s="30" t="s">
        <v>4</v>
      </c>
      <c r="B33" s="39">
        <f t="shared" ref="B33:X33" si="20">B31/B32</f>
        <v>7.7899999999999997E-2</v>
      </c>
      <c r="C33" s="39">
        <f t="shared" si="20"/>
        <v>0.15541050000000001</v>
      </c>
      <c r="D33" s="39">
        <f t="shared" si="20"/>
        <v>0.23253344749999999</v>
      </c>
      <c r="E33" s="39">
        <f t="shared" si="20"/>
        <v>0.30927078026249999</v>
      </c>
      <c r="F33" s="39">
        <f t="shared" si="20"/>
        <v>0.38562442636118749</v>
      </c>
      <c r="G33" s="39">
        <f t="shared" si="20"/>
        <v>0.46159630422938153</v>
      </c>
      <c r="H33" s="39">
        <f t="shared" si="20"/>
        <v>0.53718832270823469</v>
      </c>
      <c r="I33" s="39">
        <f t="shared" si="20"/>
        <v>0.61240238109469347</v>
      </c>
      <c r="J33" s="39">
        <f t="shared" si="20"/>
        <v>0.68724036918922005</v>
      </c>
      <c r="K33" s="39">
        <f t="shared" si="20"/>
        <v>0.76170416734327395</v>
      </c>
      <c r="L33" s="39">
        <f t="shared" si="20"/>
        <v>0.83579564650655747</v>
      </c>
      <c r="M33" s="39">
        <f t="shared" si="20"/>
        <v>0.68213750120551853</v>
      </c>
      <c r="N33" s="39">
        <f t="shared" si="20"/>
        <v>0.73715181369949101</v>
      </c>
      <c r="O33" s="39">
        <f t="shared" si="20"/>
        <v>0.79189105463099352</v>
      </c>
      <c r="P33" s="39">
        <f t="shared" si="20"/>
        <v>0.84635659935783847</v>
      </c>
      <c r="Q33" s="39">
        <f t="shared" si="20"/>
        <v>0.90054981636104925</v>
      </c>
      <c r="R33" s="39">
        <f t="shared" si="20"/>
        <v>0.95447206727924405</v>
      </c>
      <c r="S33" s="39">
        <f t="shared" si="20"/>
        <v>1.0081247069428478</v>
      </c>
      <c r="T33" s="39">
        <f t="shared" si="20"/>
        <v>1.0615090834081333</v>
      </c>
      <c r="U33" s="39">
        <f t="shared" si="20"/>
        <v>1.1146265379910927</v>
      </c>
      <c r="V33" s="39">
        <f t="shared" si="20"/>
        <v>1.1674784053011371</v>
      </c>
      <c r="W33" s="39">
        <f t="shared" si="20"/>
        <v>1.2200660132746315</v>
      </c>
      <c r="X33" s="39">
        <f t="shared" si="20"/>
        <v>1.2723906832082585</v>
      </c>
      <c r="Y33" s="39">
        <f t="shared" ref="Y33:Z33" si="21">Y31/Y32</f>
        <v>1.3244537297922172</v>
      </c>
      <c r="Z33" s="39">
        <f t="shared" si="21"/>
        <v>1.3762564611432559</v>
      </c>
    </row>
    <row r="34" spans="1:26" ht="13.95" customHeight="1" x14ac:dyDescent="0.3">
      <c r="A34" s="30" t="s">
        <v>7</v>
      </c>
      <c r="B34" s="36">
        <v>1</v>
      </c>
      <c r="C34" s="36">
        <f t="shared" ref="C34:I34" si="22">B34+1</f>
        <v>2</v>
      </c>
      <c r="D34" s="36">
        <f t="shared" si="22"/>
        <v>3</v>
      </c>
      <c r="E34" s="36">
        <f t="shared" si="22"/>
        <v>4</v>
      </c>
      <c r="F34" s="36">
        <f t="shared" si="22"/>
        <v>5</v>
      </c>
      <c r="G34" s="36">
        <f t="shared" si="22"/>
        <v>6</v>
      </c>
      <c r="H34" s="36">
        <f t="shared" si="22"/>
        <v>7</v>
      </c>
      <c r="I34" s="36">
        <f t="shared" si="22"/>
        <v>8</v>
      </c>
      <c r="J34" s="36">
        <f t="shared" ref="J34:T34" si="23">I34+1</f>
        <v>9</v>
      </c>
      <c r="K34" s="36">
        <f t="shared" si="23"/>
        <v>10</v>
      </c>
      <c r="L34" s="36">
        <f t="shared" si="23"/>
        <v>11</v>
      </c>
      <c r="M34" s="36">
        <f t="shared" si="23"/>
        <v>12</v>
      </c>
      <c r="N34" s="36">
        <f t="shared" si="23"/>
        <v>13</v>
      </c>
      <c r="O34" s="36">
        <f t="shared" si="23"/>
        <v>14</v>
      </c>
      <c r="P34" s="36">
        <f t="shared" si="23"/>
        <v>15</v>
      </c>
      <c r="Q34" s="36">
        <f t="shared" si="23"/>
        <v>16</v>
      </c>
      <c r="R34" s="36">
        <f t="shared" si="23"/>
        <v>17</v>
      </c>
      <c r="S34" s="36">
        <f t="shared" si="23"/>
        <v>18</v>
      </c>
      <c r="T34" s="36">
        <f t="shared" si="23"/>
        <v>19</v>
      </c>
      <c r="U34" s="36">
        <f>T34+1</f>
        <v>20</v>
      </c>
      <c r="V34" s="36">
        <f>U34+1</f>
        <v>21</v>
      </c>
      <c r="W34" s="36">
        <f>V34+1</f>
        <v>22</v>
      </c>
      <c r="X34" s="36">
        <f>W34+1</f>
        <v>23</v>
      </c>
      <c r="Y34" s="36">
        <f t="shared" ref="Y34:Z34" si="24">X34+1</f>
        <v>24</v>
      </c>
      <c r="Z34" s="36">
        <f t="shared" si="24"/>
        <v>25</v>
      </c>
    </row>
    <row r="38" spans="1:26" x14ac:dyDescent="0.3">
      <c r="A38" s="5"/>
      <c r="B38" s="54"/>
      <c r="C38" s="54"/>
      <c r="D38" s="54"/>
    </row>
    <row r="40" spans="1:26" x14ac:dyDescent="0.3">
      <c r="A40" s="5"/>
    </row>
    <row r="41" spans="1:26" x14ac:dyDescent="0.3">
      <c r="B41" s="54"/>
      <c r="C41" s="54"/>
      <c r="E41" s="54"/>
      <c r="F41" s="54"/>
    </row>
    <row r="42" spans="1:26" x14ac:dyDescent="0.3">
      <c r="B42" s="54"/>
      <c r="C42" s="54"/>
      <c r="E42" s="54"/>
      <c r="F42" s="54"/>
    </row>
    <row r="43" spans="1:26" x14ac:dyDescent="0.3">
      <c r="B43" s="54"/>
      <c r="C43" s="54"/>
      <c r="E43" s="54"/>
      <c r="F43" s="54"/>
    </row>
    <row r="44" spans="1:26" x14ac:dyDescent="0.3">
      <c r="B44" s="54"/>
      <c r="C44" s="54"/>
      <c r="E44" s="54"/>
    </row>
    <row r="45" spans="1:26" x14ac:dyDescent="0.3">
      <c r="A45" s="56"/>
      <c r="B45" s="54"/>
      <c r="C45" s="54"/>
      <c r="E45" s="54"/>
    </row>
    <row r="48" spans="1:26" x14ac:dyDescent="0.3">
      <c r="A48" s="5"/>
      <c r="C48" s="54"/>
    </row>
    <row r="49" spans="1:27" x14ac:dyDescent="0.3">
      <c r="B49" s="55"/>
      <c r="C49" s="55"/>
      <c r="D49" s="54"/>
    </row>
    <row r="50" spans="1:27" x14ac:dyDescent="0.3">
      <c r="D50" s="54"/>
    </row>
    <row r="52" spans="1:27" x14ac:dyDescent="0.3">
      <c r="A52" s="56"/>
      <c r="D52" s="54"/>
      <c r="AA52" s="2"/>
    </row>
    <row r="55" spans="1:27" x14ac:dyDescent="0.3">
      <c r="C55" s="18"/>
    </row>
    <row r="57" spans="1:27" x14ac:dyDescent="0.3">
      <c r="B57" s="6"/>
    </row>
    <row r="58" spans="1:27" x14ac:dyDescent="0.3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27" x14ac:dyDescent="0.3">
      <c r="B59" s="6"/>
    </row>
    <row r="60" spans="1:27" x14ac:dyDescent="0.3">
      <c r="B60" s="6"/>
    </row>
    <row r="61" spans="1:27" x14ac:dyDescent="0.3">
      <c r="B61" s="6"/>
    </row>
    <row r="62" spans="1:27" x14ac:dyDescent="0.3">
      <c r="B62" s="6"/>
    </row>
    <row r="63" spans="1:27" x14ac:dyDescent="0.3">
      <c r="B63" s="6"/>
    </row>
    <row r="64" spans="1:27" x14ac:dyDescent="0.3">
      <c r="B64" s="6"/>
    </row>
    <row r="65" spans="1:5" x14ac:dyDescent="0.3">
      <c r="B65" s="6"/>
    </row>
    <row r="66" spans="1:5" x14ac:dyDescent="0.3">
      <c r="B66" s="6"/>
    </row>
    <row r="67" spans="1:5" x14ac:dyDescent="0.3">
      <c r="B67" s="6"/>
      <c r="E67" s="7"/>
    </row>
    <row r="68" spans="1:5" x14ac:dyDescent="0.3">
      <c r="A68" s="1"/>
      <c r="B68" s="6"/>
      <c r="E68" s="2"/>
    </row>
    <row r="69" spans="1:5" x14ac:dyDescent="0.3">
      <c r="B69" s="6"/>
      <c r="E69" s="2"/>
    </row>
    <row r="70" spans="1:5" x14ac:dyDescent="0.3">
      <c r="B70" s="6"/>
      <c r="E70" s="2"/>
    </row>
    <row r="71" spans="1:5" x14ac:dyDescent="0.3">
      <c r="B71" s="6"/>
      <c r="E71" s="2"/>
    </row>
    <row r="72" spans="1:5" x14ac:dyDescent="0.3">
      <c r="B72" s="6"/>
    </row>
    <row r="73" spans="1:5" x14ac:dyDescent="0.3">
      <c r="B73" s="6"/>
    </row>
    <row r="74" spans="1:5" x14ac:dyDescent="0.3">
      <c r="B74" s="6"/>
    </row>
    <row r="75" spans="1:5" x14ac:dyDescent="0.3">
      <c r="B75" s="6"/>
    </row>
    <row r="76" spans="1:5" x14ac:dyDescent="0.3">
      <c r="B76" s="6"/>
    </row>
    <row r="77" spans="1:5" x14ac:dyDescent="0.3">
      <c r="B77" s="6"/>
    </row>
    <row r="78" spans="1:5" x14ac:dyDescent="0.3">
      <c r="B78" s="6"/>
    </row>
    <row r="79" spans="1:5" x14ac:dyDescent="0.3">
      <c r="B79" s="6"/>
    </row>
    <row r="80" spans="1:5" x14ac:dyDescent="0.3">
      <c r="B80" s="6"/>
    </row>
    <row r="81" spans="1:27" x14ac:dyDescent="0.3">
      <c r="B81" s="6"/>
    </row>
    <row r="84" spans="1:27" x14ac:dyDescent="0.3">
      <c r="AA84" s="2"/>
    </row>
    <row r="90" spans="1:27" x14ac:dyDescent="0.3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7" x14ac:dyDescent="0.3">
      <c r="B91" s="3"/>
    </row>
    <row r="92" spans="1:27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27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7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7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8" spans="1:20" x14ac:dyDescent="0.3">
      <c r="A98" s="5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x14ac:dyDescent="0.3">
      <c r="F99" s="15"/>
    </row>
    <row r="100" spans="1:20" x14ac:dyDescent="0.3">
      <c r="C100" s="15"/>
      <c r="D100" s="15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2" spans="1:20" x14ac:dyDescent="0.3">
      <c r="C102" s="5"/>
      <c r="D102" s="5"/>
      <c r="F102" s="7"/>
      <c r="G102" s="7"/>
      <c r="H102" s="2"/>
      <c r="I102" s="7"/>
      <c r="J102" s="7"/>
    </row>
    <row r="103" spans="1:20" x14ac:dyDescent="0.3">
      <c r="C103" s="14"/>
      <c r="D103" s="14"/>
      <c r="F103" s="5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1:20" x14ac:dyDescent="0.3">
      <c r="B104" s="16"/>
      <c r="F104" s="17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1:20" x14ac:dyDescent="0.3">
      <c r="F105" s="5"/>
      <c r="I105" s="12"/>
      <c r="K105" s="5"/>
    </row>
    <row r="106" spans="1:20" x14ac:dyDescent="0.3">
      <c r="A106" s="5"/>
      <c r="E106" s="9"/>
      <c r="F106" s="9"/>
      <c r="G106" s="9"/>
      <c r="H106" s="9"/>
      <c r="I106" s="13"/>
      <c r="J106" s="9"/>
      <c r="K106" s="9"/>
      <c r="L106" s="9"/>
      <c r="M106" s="9"/>
      <c r="N106" s="1"/>
      <c r="O106" s="1"/>
      <c r="P106" s="2"/>
    </row>
    <row r="107" spans="1:20" x14ac:dyDescent="0.3">
      <c r="A107" s="15"/>
      <c r="B107" s="1"/>
      <c r="C107" s="1"/>
      <c r="E107" s="6"/>
      <c r="F107" s="4"/>
      <c r="G107" s="6"/>
      <c r="H107" s="4"/>
      <c r="I107" s="12"/>
      <c r="J107" s="6"/>
      <c r="K107" s="4"/>
      <c r="L107" s="6"/>
      <c r="M107" s="4"/>
      <c r="O107" s="4"/>
      <c r="P107" s="4"/>
    </row>
    <row r="108" spans="1:20" x14ac:dyDescent="0.3">
      <c r="A108" s="15"/>
      <c r="B108" s="1"/>
      <c r="C108" s="1"/>
      <c r="E108" s="6"/>
      <c r="F108" s="4"/>
      <c r="G108" s="6"/>
      <c r="H108" s="4"/>
      <c r="I108" s="12"/>
      <c r="J108" s="6"/>
      <c r="K108" s="4"/>
      <c r="L108" s="6"/>
      <c r="M108" s="4"/>
      <c r="O108" s="4"/>
      <c r="P108" s="4"/>
    </row>
    <row r="109" spans="1:20" x14ac:dyDescent="0.3">
      <c r="A109" s="15"/>
      <c r="B109" s="1"/>
      <c r="C109" s="1"/>
      <c r="E109" s="6"/>
      <c r="F109" s="4"/>
      <c r="G109" s="6"/>
      <c r="H109" s="4"/>
      <c r="I109" s="12"/>
      <c r="J109" s="6"/>
      <c r="K109" s="4"/>
      <c r="L109" s="6"/>
      <c r="M109" s="4"/>
    </row>
    <row r="110" spans="1:20" x14ac:dyDescent="0.3">
      <c r="A110" s="15"/>
      <c r="B110" s="1"/>
      <c r="C110" s="1"/>
      <c r="E110" s="6"/>
      <c r="F110" s="4"/>
      <c r="G110" s="6"/>
      <c r="H110" s="4"/>
      <c r="I110" s="12"/>
      <c r="J110" s="6"/>
      <c r="K110" s="4"/>
      <c r="L110" s="6"/>
      <c r="M110" s="4"/>
    </row>
    <row r="111" spans="1:20" x14ac:dyDescent="0.3">
      <c r="A111" s="15"/>
      <c r="B111" s="1"/>
      <c r="C111" s="1"/>
      <c r="E111" s="6"/>
      <c r="F111" s="4"/>
      <c r="G111" s="6"/>
      <c r="H111" s="4"/>
      <c r="I111" s="12"/>
      <c r="J111" s="6"/>
      <c r="K111" s="4"/>
      <c r="L111" s="6"/>
      <c r="M111" s="4"/>
      <c r="O111" s="3"/>
      <c r="P111" s="3"/>
    </row>
    <row r="112" spans="1:20" x14ac:dyDescent="0.3">
      <c r="A112" s="15"/>
      <c r="B112" s="1"/>
      <c r="C112" s="1"/>
      <c r="E112" s="6"/>
      <c r="F112" s="4"/>
      <c r="G112" s="6"/>
      <c r="H112" s="4"/>
      <c r="I112" s="12"/>
      <c r="J112" s="6"/>
      <c r="K112" s="4"/>
      <c r="L112" s="6"/>
      <c r="M112" s="4"/>
      <c r="N112" s="4"/>
    </row>
    <row r="113" spans="1:14" x14ac:dyDescent="0.3">
      <c r="A113" s="15"/>
      <c r="B113" s="1"/>
      <c r="C113" s="1"/>
      <c r="E113" s="6"/>
      <c r="F113" s="4"/>
      <c r="G113" s="6"/>
      <c r="H113" s="4"/>
      <c r="I113" s="12"/>
      <c r="J113" s="6"/>
      <c r="K113" s="4"/>
      <c r="L113" s="6"/>
      <c r="M113" s="4"/>
      <c r="N113" s="4"/>
    </row>
    <row r="114" spans="1:14" x14ac:dyDescent="0.3">
      <c r="A114" s="15"/>
      <c r="B114" s="1"/>
      <c r="C114" s="1"/>
      <c r="E114" s="6"/>
      <c r="F114" s="4"/>
      <c r="G114" s="6"/>
      <c r="H114" s="4"/>
      <c r="I114" s="12"/>
      <c r="J114" s="6"/>
      <c r="K114" s="4"/>
      <c r="L114" s="6"/>
      <c r="M114" s="4"/>
    </row>
    <row r="115" spans="1:14" x14ac:dyDescent="0.3">
      <c r="A115" s="15"/>
      <c r="B115" s="1"/>
      <c r="C115" s="1"/>
      <c r="E115" s="6"/>
      <c r="F115" s="4"/>
      <c r="G115" s="6"/>
      <c r="H115" s="4"/>
      <c r="I115" s="12"/>
      <c r="J115" s="6"/>
      <c r="K115" s="4"/>
      <c r="L115" s="6"/>
      <c r="M115" s="4"/>
    </row>
    <row r="116" spans="1:14" x14ac:dyDescent="0.3">
      <c r="A116" s="15"/>
      <c r="B116" s="1"/>
      <c r="C116" s="1"/>
      <c r="E116" s="6"/>
      <c r="F116" s="4"/>
      <c r="G116" s="6"/>
      <c r="H116" s="4"/>
      <c r="I116" s="12"/>
      <c r="J116" s="6"/>
      <c r="K116" s="4"/>
      <c r="L116" s="6"/>
      <c r="M116" s="4"/>
    </row>
    <row r="117" spans="1:14" x14ac:dyDescent="0.3">
      <c r="A117" s="15"/>
      <c r="B117" s="1"/>
      <c r="C117" s="1"/>
      <c r="E117" s="6"/>
      <c r="F117" s="4"/>
      <c r="G117" s="6"/>
      <c r="H117" s="4"/>
      <c r="I117" s="12"/>
      <c r="J117" s="6"/>
      <c r="K117" s="4"/>
      <c r="L117" s="6"/>
      <c r="M117" s="4"/>
    </row>
    <row r="118" spans="1:14" x14ac:dyDescent="0.3">
      <c r="A118" s="15"/>
      <c r="B118" s="1"/>
      <c r="C118" s="1"/>
      <c r="E118" s="6"/>
      <c r="F118" s="4"/>
      <c r="G118" s="6"/>
      <c r="H118" s="4"/>
      <c r="I118" s="12"/>
      <c r="J118" s="6"/>
      <c r="K118" s="6"/>
      <c r="L118" s="6"/>
      <c r="M118" s="6"/>
    </row>
    <row r="119" spans="1:14" x14ac:dyDescent="0.3">
      <c r="F119" s="5"/>
      <c r="I119" s="12"/>
      <c r="K119" s="5"/>
    </row>
    <row r="120" spans="1:14" x14ac:dyDescent="0.3">
      <c r="A120" s="5"/>
      <c r="E120" s="9"/>
      <c r="F120" s="5"/>
      <c r="G120" s="5"/>
      <c r="H120" s="5"/>
      <c r="I120" s="12"/>
      <c r="J120" s="9"/>
      <c r="K120" s="5"/>
      <c r="L120" s="5"/>
      <c r="M120" s="5"/>
    </row>
    <row r="121" spans="1:14" x14ac:dyDescent="0.3">
      <c r="B121" s="1"/>
      <c r="C121" s="1"/>
      <c r="I121" s="12"/>
    </row>
    <row r="122" spans="1:14" x14ac:dyDescent="0.3">
      <c r="A122" s="15"/>
      <c r="B122" s="1"/>
      <c r="C122" s="1"/>
      <c r="E122" s="10"/>
      <c r="F122" s="11"/>
      <c r="G122" s="6"/>
      <c r="H122" s="4"/>
      <c r="I122" s="12"/>
      <c r="J122" s="10"/>
      <c r="K122" s="11"/>
      <c r="L122" s="6"/>
      <c r="M122" s="4"/>
    </row>
    <row r="123" spans="1:14" x14ac:dyDescent="0.3">
      <c r="A123" s="15"/>
      <c r="B123" s="1"/>
      <c r="C123" s="1"/>
      <c r="E123" s="10"/>
      <c r="F123" s="11"/>
      <c r="G123" s="6"/>
      <c r="H123" s="4"/>
      <c r="I123" s="12"/>
      <c r="J123" s="10"/>
      <c r="K123" s="11"/>
      <c r="L123" s="6"/>
      <c r="M123" s="4"/>
    </row>
    <row r="124" spans="1:14" x14ac:dyDescent="0.3">
      <c r="A124" s="15"/>
      <c r="B124" s="1"/>
      <c r="C124" s="1"/>
      <c r="E124" s="10"/>
      <c r="F124" s="11"/>
      <c r="G124" s="6"/>
      <c r="H124" s="4"/>
      <c r="I124" s="12"/>
      <c r="J124" s="10"/>
      <c r="K124" s="11"/>
      <c r="L124" s="6"/>
      <c r="M124" s="4"/>
    </row>
    <row r="125" spans="1:14" x14ac:dyDescent="0.3">
      <c r="A125" s="15"/>
      <c r="B125" s="1"/>
      <c r="C125" s="1"/>
      <c r="E125" s="10"/>
      <c r="F125" s="11"/>
      <c r="G125" s="6"/>
      <c r="H125" s="4"/>
      <c r="I125" s="12"/>
      <c r="J125" s="10"/>
      <c r="K125" s="11"/>
      <c r="L125" s="6"/>
      <c r="M125" s="4"/>
    </row>
    <row r="126" spans="1:14" x14ac:dyDescent="0.3">
      <c r="A126" s="15"/>
      <c r="B126" s="1"/>
      <c r="C126" s="1"/>
      <c r="E126" s="10"/>
      <c r="F126" s="11"/>
      <c r="G126" s="6"/>
      <c r="H126" s="4"/>
      <c r="I126" s="12"/>
      <c r="J126" s="10"/>
      <c r="K126" s="11"/>
      <c r="L126" s="6"/>
      <c r="M126" s="4"/>
    </row>
    <row r="127" spans="1:14" x14ac:dyDescent="0.3">
      <c r="A127" s="15"/>
      <c r="B127" s="1"/>
      <c r="C127" s="1"/>
      <c r="E127" s="10"/>
      <c r="F127" s="11"/>
      <c r="G127" s="6"/>
      <c r="H127" s="4"/>
      <c r="I127" s="12"/>
      <c r="J127" s="10"/>
      <c r="K127" s="11"/>
      <c r="L127" s="6"/>
      <c r="M127" s="4"/>
    </row>
    <row r="128" spans="1:14" x14ac:dyDescent="0.3">
      <c r="A128" s="15"/>
      <c r="B128" s="1"/>
      <c r="C128" s="1"/>
      <c r="E128" s="10"/>
      <c r="F128" s="11"/>
      <c r="G128" s="6"/>
      <c r="H128" s="4"/>
      <c r="I128" s="12"/>
      <c r="J128" s="10"/>
      <c r="K128" s="11"/>
      <c r="L128" s="6"/>
      <c r="M128" s="4"/>
    </row>
    <row r="129" spans="1:13" x14ac:dyDescent="0.3">
      <c r="A129" s="15"/>
      <c r="B129" s="1"/>
      <c r="C129" s="1"/>
      <c r="E129" s="10"/>
      <c r="F129" s="11"/>
      <c r="G129" s="6"/>
      <c r="H129" s="4"/>
      <c r="I129" s="12"/>
      <c r="J129" s="10"/>
      <c r="K129" s="11"/>
      <c r="L129" s="6"/>
      <c r="M129" s="4"/>
    </row>
    <row r="130" spans="1:13" x14ac:dyDescent="0.3">
      <c r="A130" s="15"/>
      <c r="B130" s="1"/>
      <c r="C130" s="1"/>
      <c r="E130" s="10"/>
      <c r="F130" s="11"/>
      <c r="G130" s="6"/>
      <c r="H130" s="4"/>
      <c r="I130" s="12"/>
      <c r="J130" s="10"/>
      <c r="K130" s="11"/>
      <c r="L130" s="6"/>
      <c r="M130" s="4"/>
    </row>
    <row r="131" spans="1:13" x14ac:dyDescent="0.3">
      <c r="A131" s="15"/>
      <c r="B131" s="1"/>
      <c r="C131" s="1"/>
      <c r="E131" s="10"/>
      <c r="F131" s="11"/>
      <c r="G131" s="6"/>
      <c r="H131" s="4"/>
      <c r="I131" s="12"/>
      <c r="J131" s="10"/>
      <c r="K131" s="11"/>
      <c r="L131" s="6"/>
      <c r="M131" s="4"/>
    </row>
    <row r="132" spans="1:13" x14ac:dyDescent="0.3">
      <c r="A132" s="15"/>
      <c r="B132" s="1"/>
      <c r="C132" s="1"/>
      <c r="E132" s="10"/>
      <c r="F132" s="11"/>
      <c r="G132" s="6"/>
      <c r="H132" s="4"/>
      <c r="I132" s="12"/>
      <c r="J132" s="10"/>
      <c r="K132" s="11"/>
      <c r="L132" s="6"/>
      <c r="M132" s="4"/>
    </row>
    <row r="133" spans="1:13" x14ac:dyDescent="0.3">
      <c r="E133" s="10"/>
      <c r="F133" s="11"/>
      <c r="G133" s="6"/>
      <c r="H133" s="4"/>
      <c r="I133" s="12"/>
      <c r="J133" s="10"/>
      <c r="K133" s="11"/>
      <c r="L133" s="6"/>
      <c r="M133" s="4"/>
    </row>
  </sheetData>
  <mergeCells count="6">
    <mergeCell ref="A1:B1"/>
    <mergeCell ref="A10:B10"/>
    <mergeCell ref="A17:E17"/>
    <mergeCell ref="A22:R22"/>
    <mergeCell ref="J2:O2"/>
    <mergeCell ref="J4:O4"/>
  </mergeCells>
  <phoneticPr fontId="4" type="noConversion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Janneke van Marion</dc:creator>
  <cp:lastModifiedBy>Jan de Mos</cp:lastModifiedBy>
  <dcterms:created xsi:type="dcterms:W3CDTF">2021-08-03T07:42:15Z</dcterms:created>
  <dcterms:modified xsi:type="dcterms:W3CDTF">2026-01-18T18:09:24Z</dcterms:modified>
</cp:coreProperties>
</file>